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75" windowWidth="18960" windowHeight="12690"/>
  </bookViews>
  <sheets>
    <sheet name="Parking" sheetId="1" r:id="rId1"/>
  </sheets>
  <calcPr calcId="145621"/>
</workbook>
</file>

<file path=xl/calcChain.xml><?xml version="1.0" encoding="utf-8"?>
<calcChain xmlns="http://schemas.openxmlformats.org/spreadsheetml/2006/main">
  <c r="W66" i="1" l="1"/>
  <c r="W67" i="1"/>
  <c r="V66" i="1"/>
  <c r="V67" i="1" s="1"/>
  <c r="W65" i="1"/>
  <c r="V65" i="1"/>
  <c r="T57" i="1"/>
  <c r="R51" i="1"/>
  <c r="N51" i="1"/>
  <c r="P57" i="1"/>
  <c r="Q57" i="1"/>
  <c r="O57" i="1"/>
  <c r="O59" i="1"/>
  <c r="P59" i="1"/>
  <c r="Q59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2" i="1"/>
  <c r="R53" i="1"/>
  <c r="R54" i="1"/>
  <c r="R55" i="1"/>
  <c r="R56" i="1"/>
  <c r="R57" i="1"/>
  <c r="R50" i="1"/>
  <c r="N19" i="1"/>
  <c r="K19" i="1"/>
  <c r="F50" i="1"/>
  <c r="K50" i="1" s="1"/>
  <c r="N14" i="1"/>
  <c r="K14" i="1"/>
  <c r="K11" i="1"/>
  <c r="N11" i="1"/>
  <c r="N7" i="1"/>
  <c r="N8" i="1"/>
  <c r="N9" i="1"/>
  <c r="N10" i="1"/>
  <c r="K7" i="1"/>
  <c r="K8" i="1"/>
  <c r="K9" i="1"/>
  <c r="K10" i="1"/>
  <c r="F21" i="1"/>
  <c r="K21" i="1"/>
  <c r="L21" i="1"/>
  <c r="L57" i="1" s="1"/>
  <c r="F22" i="1"/>
  <c r="K22" i="1" s="1"/>
  <c r="L22" i="1" s="1"/>
  <c r="N22" i="1" s="1"/>
  <c r="N23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F38" i="1"/>
  <c r="K38" i="1"/>
  <c r="L38" i="1" s="1"/>
  <c r="N38" i="1" s="1"/>
  <c r="N39" i="1"/>
  <c r="N41" i="1"/>
  <c r="N42" i="1"/>
  <c r="N43" i="1"/>
  <c r="N44" i="1"/>
  <c r="N46" i="1"/>
  <c r="N47" i="1"/>
  <c r="N50" i="1"/>
  <c r="N53" i="1"/>
  <c r="F54" i="1"/>
  <c r="K54" i="1" s="1"/>
  <c r="L54" i="1" s="1"/>
  <c r="N54" i="1" s="1"/>
  <c r="F55" i="1"/>
  <c r="K55" i="1" s="1"/>
  <c r="L55" i="1" s="1"/>
  <c r="N55" i="1" s="1"/>
  <c r="N56" i="1"/>
  <c r="N12" i="1"/>
  <c r="N13" i="1"/>
  <c r="N15" i="1"/>
  <c r="N16" i="1"/>
  <c r="N17" i="1"/>
  <c r="N18" i="1"/>
  <c r="N20" i="1"/>
  <c r="F12" i="1"/>
  <c r="K12" i="1" s="1"/>
  <c r="K13" i="1"/>
  <c r="F15" i="1"/>
  <c r="K15" i="1" s="1"/>
  <c r="F16" i="1"/>
  <c r="K16" i="1"/>
  <c r="F17" i="1"/>
  <c r="K17" i="1" s="1"/>
  <c r="F18" i="1"/>
  <c r="K18" i="1"/>
  <c r="F20" i="1"/>
  <c r="K20" i="1" s="1"/>
  <c r="F23" i="1"/>
  <c r="K23" i="1"/>
  <c r="F24" i="1"/>
  <c r="K24" i="1" s="1"/>
  <c r="F25" i="1"/>
  <c r="K25" i="1"/>
  <c r="K26" i="1"/>
  <c r="F27" i="1"/>
  <c r="K27" i="1" s="1"/>
  <c r="K28" i="1"/>
  <c r="F29" i="1"/>
  <c r="K29" i="1" s="1"/>
  <c r="F30" i="1"/>
  <c r="K30" i="1"/>
  <c r="K31" i="1"/>
  <c r="K32" i="1"/>
  <c r="F33" i="1"/>
  <c r="K33" i="1"/>
  <c r="F34" i="1"/>
  <c r="K34" i="1" s="1"/>
  <c r="F35" i="1"/>
  <c r="K35" i="1"/>
  <c r="F36" i="1"/>
  <c r="K36" i="1" s="1"/>
  <c r="F37" i="1"/>
  <c r="K37" i="1"/>
  <c r="K39" i="1"/>
  <c r="F40" i="1"/>
  <c r="K40" i="1" s="1"/>
  <c r="F41" i="1"/>
  <c r="K41" i="1"/>
  <c r="F42" i="1"/>
  <c r="K42" i="1" s="1"/>
  <c r="F43" i="1"/>
  <c r="K43" i="1"/>
  <c r="F45" i="1"/>
  <c r="K45" i="1" s="1"/>
  <c r="F46" i="1"/>
  <c r="K46" i="1"/>
  <c r="F47" i="1"/>
  <c r="K47" i="1" s="1"/>
  <c r="K48" i="1"/>
  <c r="K49" i="1"/>
  <c r="K52" i="1"/>
  <c r="F53" i="1"/>
  <c r="K53" i="1"/>
  <c r="F56" i="1"/>
  <c r="K56" i="1" s="1"/>
  <c r="M57" i="1"/>
  <c r="G57" i="1"/>
  <c r="H57" i="1"/>
  <c r="I57" i="1"/>
  <c r="J57" i="1"/>
  <c r="D57" i="1"/>
  <c r="F57" i="1"/>
  <c r="K57" i="1" l="1"/>
  <c r="L58" i="1" s="1"/>
  <c r="L59" i="1" s="1"/>
  <c r="N21" i="1"/>
</calcChain>
</file>

<file path=xl/sharedStrings.xml><?xml version="1.0" encoding="utf-8"?>
<sst xmlns="http://schemas.openxmlformats.org/spreadsheetml/2006/main" count="118" uniqueCount="85">
  <si>
    <t>C-2</t>
  </si>
  <si>
    <t>C-3</t>
  </si>
  <si>
    <t>C-4</t>
  </si>
  <si>
    <t>C-5</t>
  </si>
  <si>
    <t>C-6</t>
  </si>
  <si>
    <t>C-7</t>
  </si>
  <si>
    <t>Graphics/Pwr</t>
  </si>
  <si>
    <t>College</t>
  </si>
  <si>
    <t>G-1</t>
  </si>
  <si>
    <t>G-2</t>
  </si>
  <si>
    <t>Poly View</t>
  </si>
  <si>
    <t>Grand Ave</t>
  </si>
  <si>
    <t>H-1</t>
  </si>
  <si>
    <t>H-2</t>
  </si>
  <si>
    <t>H-4</t>
  </si>
  <si>
    <t>Sports Complex</t>
  </si>
  <si>
    <t>Engr 13</t>
  </si>
  <si>
    <t>Foundation</t>
  </si>
  <si>
    <t>Dairy</t>
  </si>
  <si>
    <t>Crops (H-1?)</t>
  </si>
  <si>
    <t>Poultry</t>
  </si>
  <si>
    <t>Dexter Rd</t>
  </si>
  <si>
    <t>Mountian Ln</t>
  </si>
  <si>
    <t>Ornamental Hort</t>
  </si>
  <si>
    <t>Village Drive</t>
  </si>
  <si>
    <t>Cerro Vista  Loop</t>
  </si>
  <si>
    <t>R-1</t>
  </si>
  <si>
    <t>Poly Canyon Village</t>
  </si>
  <si>
    <t>G Structure (G-S)</t>
  </si>
  <si>
    <t>A-1</t>
  </si>
  <si>
    <t>371 Structure (R-4)</t>
  </si>
  <si>
    <t>271 Structure (R-3)</t>
  </si>
  <si>
    <t>R-2</t>
  </si>
  <si>
    <t>H-10</t>
  </si>
  <si>
    <t>H-11</t>
  </si>
  <si>
    <t>H-12</t>
  </si>
  <si>
    <t>H-13</t>
  </si>
  <si>
    <t>H-14</t>
  </si>
  <si>
    <t>H-16</t>
  </si>
  <si>
    <t>H-4 SW</t>
  </si>
  <si>
    <t>Christopher Cohnn Ctr (G-3)</t>
  </si>
  <si>
    <t>H-4 SE + Village Drive</t>
  </si>
  <si>
    <t>H-2 North</t>
  </si>
  <si>
    <t>H-2 South</t>
  </si>
  <si>
    <t>G-1 + R-2 + Grand Ave</t>
  </si>
  <si>
    <t>State</t>
  </si>
  <si>
    <t>Van</t>
  </si>
  <si>
    <t>P Load</t>
  </si>
  <si>
    <t>S Load</t>
  </si>
  <si>
    <t>LOT</t>
  </si>
  <si>
    <t>Count</t>
  </si>
  <si>
    <t>Adjusted</t>
  </si>
  <si>
    <t>SUBTRACT</t>
  </si>
  <si>
    <t>TOTALS</t>
  </si>
  <si>
    <t>Required</t>
  </si>
  <si>
    <t>Provided</t>
  </si>
  <si>
    <t>% Provided</t>
  </si>
  <si>
    <t>(Average)</t>
  </si>
  <si>
    <t>Bldg 115</t>
  </si>
  <si>
    <t>Bldg 124</t>
  </si>
  <si>
    <t>Bldg 133</t>
  </si>
  <si>
    <t>Bldg 28/51</t>
  </si>
  <si>
    <t>Bldg 27</t>
  </si>
  <si>
    <t>C-1</t>
  </si>
  <si>
    <t>Police</t>
  </si>
  <si>
    <t>Combine / Separate / Correct</t>
  </si>
  <si>
    <t>(to G-1)</t>
  </si>
  <si>
    <t>(to R-1)</t>
  </si>
  <si>
    <t>H-4 N</t>
  </si>
  <si>
    <t>Bldg 43</t>
  </si>
  <si>
    <t>Grade</t>
  </si>
  <si>
    <t>sum</t>
  </si>
  <si>
    <t>ITRC</t>
  </si>
  <si>
    <t>Mothballed</t>
  </si>
  <si>
    <t>Sierrra Madre Tower 0</t>
  </si>
  <si>
    <t>All but one on west end</t>
  </si>
  <si>
    <t>pl</t>
  </si>
  <si>
    <t>Transition Plan Lots</t>
  </si>
  <si>
    <t>Police Lots</t>
  </si>
  <si>
    <t>G-3</t>
  </si>
  <si>
    <t>Crops</t>
  </si>
  <si>
    <t>(correction)</t>
  </si>
  <si>
    <t>(to H-4 SE)</t>
  </si>
  <si>
    <t>Evvironmenta Horticultural Science</t>
  </si>
  <si>
    <t xml:space="preserve">Required for single 8,502 space lot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</si>
</sst>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/>
    <xf numFmtId="0" fontId="0" fillId="3" borderId="0" xfId="0" applyFill="1"/>
    <xf numFmtId="9" fontId="0" fillId="0" borderId="0" xfId="0" applyNumberFormat="1"/>
    <xf numFmtId="9" fontId="0" fillId="3" borderId="0" xfId="0" applyNumberFormat="1" applyFill="1"/>
    <xf numFmtId="0" fontId="2" fillId="4" borderId="0" xfId="0" applyFont="1" applyFill="1"/>
    <xf numFmtId="0" fontId="2" fillId="5" borderId="0" xfId="0" applyFont="1" applyFill="1"/>
    <xf numFmtId="0" fontId="0" fillId="6" borderId="0" xfId="0" applyFill="1"/>
    <xf numFmtId="0" fontId="0" fillId="7" borderId="0" xfId="0" applyFill="1"/>
    <xf numFmtId="0" fontId="0" fillId="4" borderId="0" xfId="0" applyFill="1"/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409576</xdr:colOff>
      <xdr:row>60</xdr:row>
      <xdr:rowOff>104775</xdr:rowOff>
    </xdr:from>
    <xdr:to>
      <xdr:col>11</xdr:col>
      <xdr:colOff>47626</xdr:colOff>
      <xdr:row>81</xdr:row>
      <xdr:rowOff>104775</xdr:rowOff>
    </xdr:to>
    <xdr:sp macro="" textlink="">
      <xdr:nvSpPr>
        <xdr:cNvPr id="2" name="TextBox 1"/>
        <xdr:cNvSpPr txBox="1"/>
      </xdr:nvSpPr>
      <xdr:spPr>
        <a:xfrm>
          <a:off x="1628776" y="9820275"/>
          <a:ext cx="5867400" cy="3400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Parking Space Count Strategy; </a:t>
          </a:r>
        </a:p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3/15/2010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required spaces based on campus total spaces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lot-by-lot count.  The goal will be between the two numbers. When ADA requirements for parking spaces are calculated on a lot-by-lot basis, Cal Poly needs 214* accessible spaces.  On an overall basis we need only 95* spaces. The committee feels neither approach is fully appropriate and has decided on a goal of 180* accessible spaces.  The goal has been reached and usage &amp; needs are continually monitored.  Parking space location is determined by evaluating lots &amp; destinations on a campus wide scale.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additional van spaces. When spaces are newly created or upgraded in a group, a van accessible space(s) will be created.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Eliminate safety hazards at existing spaces.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Bring all signage &amp; striping up to current requirements.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*2010 numbers. 180 goal calculated by maintaining ratio from the original Transition Plan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W67"/>
  <sheetViews>
    <sheetView tabSelected="1" topLeftCell="C4" workbookViewId="0">
      <pane ySplit="1020" activePane="bottomLeft"/>
      <selection activeCell="G5" sqref="G5:J5"/>
      <selection pane="bottomLeft" activeCell="W4" sqref="W4"/>
    </sheetView>
  </sheetViews>
  <sheetFormatPr defaultRowHeight="12.75" x14ac:dyDescent="0.2"/>
  <cols>
    <col min="3" max="3" width="18.42578125" customWidth="1"/>
    <col min="4" max="4" width="6.140625" customWidth="1"/>
    <col min="5" max="5" width="27" customWidth="1"/>
    <col min="6" max="6" width="10.42578125" customWidth="1"/>
    <col min="7" max="7" width="5.42578125" customWidth="1"/>
    <col min="8" max="8" width="4" customWidth="1"/>
    <col min="9" max="9" width="6.7109375" customWidth="1"/>
    <col min="10" max="10" width="6.140625" customWidth="1"/>
    <col min="12" max="12" width="8" customWidth="1"/>
    <col min="13" max="13" width="7.85546875" customWidth="1"/>
    <col min="14" max="14" width="7.140625" customWidth="1"/>
    <col min="15" max="15" width="3.85546875" customWidth="1"/>
    <col min="16" max="16" width="4" customWidth="1"/>
    <col min="17" max="17" width="4.140625" customWidth="1"/>
    <col min="18" max="18" width="3.85546875" customWidth="1"/>
    <col min="19" max="19" width="1.28515625" customWidth="1"/>
    <col min="20" max="20" width="5.140625" customWidth="1"/>
  </cols>
  <sheetData>
    <row r="4" spans="3:21" x14ac:dyDescent="0.2">
      <c r="C4" t="s">
        <v>78</v>
      </c>
      <c r="E4" t="s">
        <v>77</v>
      </c>
      <c r="O4" t="s">
        <v>70</v>
      </c>
    </row>
    <row r="5" spans="3:21" x14ac:dyDescent="0.2">
      <c r="D5" t="s">
        <v>64</v>
      </c>
      <c r="F5" t="s">
        <v>50</v>
      </c>
      <c r="G5" s="12" t="s">
        <v>52</v>
      </c>
      <c r="H5" s="12"/>
      <c r="I5" s="12"/>
      <c r="J5" s="12"/>
      <c r="O5" s="11">
        <v>4</v>
      </c>
      <c r="P5" s="9">
        <v>3</v>
      </c>
      <c r="Q5" s="10">
        <v>2</v>
      </c>
      <c r="R5" t="s">
        <v>71</v>
      </c>
      <c r="T5" t="s">
        <v>73</v>
      </c>
    </row>
    <row r="6" spans="3:21" x14ac:dyDescent="0.2">
      <c r="C6" t="s">
        <v>49</v>
      </c>
      <c r="D6" t="s">
        <v>50</v>
      </c>
      <c r="E6" t="s">
        <v>65</v>
      </c>
      <c r="F6" s="2" t="s">
        <v>81</v>
      </c>
      <c r="G6" t="s">
        <v>45</v>
      </c>
      <c r="H6" t="s">
        <v>46</v>
      </c>
      <c r="I6" t="s">
        <v>47</v>
      </c>
      <c r="J6" t="s">
        <v>48</v>
      </c>
      <c r="K6" t="s">
        <v>51</v>
      </c>
      <c r="L6" t="s">
        <v>54</v>
      </c>
      <c r="M6" t="s">
        <v>55</v>
      </c>
      <c r="N6" t="s">
        <v>56</v>
      </c>
    </row>
    <row r="7" spans="3:21" x14ac:dyDescent="0.2">
      <c r="C7" t="s">
        <v>0</v>
      </c>
      <c r="D7">
        <v>195</v>
      </c>
      <c r="E7" t="s">
        <v>58</v>
      </c>
      <c r="F7" s="1">
        <v>119</v>
      </c>
      <c r="G7">
        <v>5</v>
      </c>
      <c r="H7">
        <v>0</v>
      </c>
      <c r="I7">
        <v>0</v>
      </c>
      <c r="J7">
        <v>1</v>
      </c>
      <c r="K7">
        <f>F7-G7-H7-I7-J7</f>
        <v>113</v>
      </c>
      <c r="L7">
        <v>5</v>
      </c>
      <c r="M7" s="4">
        <v>0</v>
      </c>
      <c r="N7" s="6">
        <f t="shared" ref="N7:N19" si="0">M7/L7</f>
        <v>0</v>
      </c>
      <c r="O7" s="4"/>
      <c r="P7" s="4"/>
      <c r="Q7" s="4"/>
      <c r="R7" s="4">
        <f t="shared" ref="R7:R49" si="1">Q7+P7+O7</f>
        <v>0</v>
      </c>
    </row>
    <row r="8" spans="3:21" x14ac:dyDescent="0.2">
      <c r="E8" t="s">
        <v>59</v>
      </c>
      <c r="F8" s="1">
        <v>19</v>
      </c>
      <c r="G8">
        <v>0</v>
      </c>
      <c r="H8">
        <v>0</v>
      </c>
      <c r="I8">
        <v>0</v>
      </c>
      <c r="J8">
        <v>0</v>
      </c>
      <c r="K8">
        <f>F8-G8-H8-I8-J8</f>
        <v>19</v>
      </c>
      <c r="L8">
        <v>1</v>
      </c>
      <c r="M8">
        <v>4</v>
      </c>
      <c r="N8" s="5">
        <f t="shared" si="0"/>
        <v>4</v>
      </c>
      <c r="O8">
        <v>4</v>
      </c>
      <c r="R8">
        <f t="shared" si="1"/>
        <v>4</v>
      </c>
      <c r="U8" t="s">
        <v>76</v>
      </c>
    </row>
    <row r="9" spans="3:21" x14ac:dyDescent="0.2">
      <c r="E9" t="s">
        <v>61</v>
      </c>
      <c r="F9" s="1">
        <v>8</v>
      </c>
      <c r="G9">
        <v>1</v>
      </c>
      <c r="H9">
        <v>0</v>
      </c>
      <c r="I9">
        <v>0</v>
      </c>
      <c r="J9">
        <v>0</v>
      </c>
      <c r="K9">
        <f>F9-G9-H9-I9-J9</f>
        <v>7</v>
      </c>
      <c r="L9">
        <v>1</v>
      </c>
      <c r="M9" s="4">
        <v>0</v>
      </c>
      <c r="N9" s="6">
        <f t="shared" si="0"/>
        <v>0</v>
      </c>
      <c r="O9" s="4"/>
      <c r="P9" s="4"/>
      <c r="Q9" s="4"/>
      <c r="R9" s="4">
        <f t="shared" si="1"/>
        <v>0</v>
      </c>
      <c r="T9">
        <v>1</v>
      </c>
      <c r="U9" t="s">
        <v>76</v>
      </c>
    </row>
    <row r="10" spans="3:21" x14ac:dyDescent="0.2">
      <c r="E10" t="s">
        <v>60</v>
      </c>
      <c r="F10" s="1">
        <v>29</v>
      </c>
      <c r="G10">
        <v>1</v>
      </c>
      <c r="H10">
        <v>0</v>
      </c>
      <c r="I10">
        <v>4</v>
      </c>
      <c r="J10">
        <v>0</v>
      </c>
      <c r="K10">
        <f>F10-G10-H10-I10-J10</f>
        <v>24</v>
      </c>
      <c r="L10">
        <v>1</v>
      </c>
      <c r="M10">
        <v>1</v>
      </c>
      <c r="N10" s="5">
        <f t="shared" si="0"/>
        <v>1</v>
      </c>
      <c r="P10">
        <v>1</v>
      </c>
      <c r="R10">
        <f t="shared" si="1"/>
        <v>1</v>
      </c>
    </row>
    <row r="11" spans="3:21" x14ac:dyDescent="0.2">
      <c r="E11" t="s">
        <v>62</v>
      </c>
      <c r="F11" s="1">
        <v>20</v>
      </c>
      <c r="G11">
        <v>1</v>
      </c>
      <c r="H11">
        <v>0</v>
      </c>
      <c r="I11">
        <v>5</v>
      </c>
      <c r="J11">
        <v>0</v>
      </c>
      <c r="K11">
        <f>F11-G11-H11-I11-J11</f>
        <v>14</v>
      </c>
      <c r="L11">
        <v>1</v>
      </c>
      <c r="M11">
        <v>2</v>
      </c>
      <c r="N11" s="5">
        <f t="shared" si="0"/>
        <v>2</v>
      </c>
      <c r="P11">
        <v>2</v>
      </c>
      <c r="R11">
        <f t="shared" si="1"/>
        <v>2</v>
      </c>
    </row>
    <row r="12" spans="3:21" x14ac:dyDescent="0.2">
      <c r="C12" t="s">
        <v>1</v>
      </c>
      <c r="D12">
        <v>50</v>
      </c>
      <c r="E12" t="s">
        <v>1</v>
      </c>
      <c r="F12" s="1">
        <f t="shared" ref="F12:F21" si="2">D12</f>
        <v>50</v>
      </c>
      <c r="G12">
        <v>0</v>
      </c>
      <c r="H12">
        <v>0</v>
      </c>
      <c r="I12">
        <v>0</v>
      </c>
      <c r="J12">
        <v>0</v>
      </c>
      <c r="K12">
        <f t="shared" ref="K12:K56" si="3">F12-G12-H12-I12-J12</f>
        <v>50</v>
      </c>
      <c r="L12">
        <v>2</v>
      </c>
      <c r="M12">
        <v>1</v>
      </c>
      <c r="N12" s="5">
        <f t="shared" si="0"/>
        <v>0.5</v>
      </c>
      <c r="P12">
        <v>1</v>
      </c>
      <c r="R12">
        <f t="shared" si="1"/>
        <v>1</v>
      </c>
    </row>
    <row r="13" spans="3:21" x14ac:dyDescent="0.2">
      <c r="C13" t="s">
        <v>2</v>
      </c>
      <c r="D13">
        <v>87</v>
      </c>
      <c r="E13" t="s">
        <v>2</v>
      </c>
      <c r="F13" s="2">
        <v>43</v>
      </c>
      <c r="G13">
        <v>0</v>
      </c>
      <c r="H13">
        <v>0</v>
      </c>
      <c r="I13">
        <v>1</v>
      </c>
      <c r="J13">
        <v>1</v>
      </c>
      <c r="K13">
        <f t="shared" si="3"/>
        <v>41</v>
      </c>
      <c r="L13">
        <v>2</v>
      </c>
      <c r="M13">
        <v>6</v>
      </c>
      <c r="N13" s="5">
        <f t="shared" si="0"/>
        <v>3</v>
      </c>
      <c r="Q13">
        <v>6</v>
      </c>
      <c r="R13">
        <f t="shared" si="1"/>
        <v>6</v>
      </c>
    </row>
    <row r="14" spans="3:21" x14ac:dyDescent="0.2">
      <c r="E14" t="s">
        <v>63</v>
      </c>
      <c r="F14" s="2">
        <v>14</v>
      </c>
      <c r="G14">
        <v>0</v>
      </c>
      <c r="H14">
        <v>0</v>
      </c>
      <c r="I14">
        <v>0</v>
      </c>
      <c r="J14">
        <v>0</v>
      </c>
      <c r="K14">
        <f t="shared" si="3"/>
        <v>14</v>
      </c>
      <c r="L14">
        <v>1</v>
      </c>
      <c r="M14">
        <v>3</v>
      </c>
      <c r="N14" s="5">
        <f t="shared" si="0"/>
        <v>3</v>
      </c>
      <c r="O14">
        <v>3</v>
      </c>
      <c r="R14">
        <f t="shared" si="1"/>
        <v>3</v>
      </c>
    </row>
    <row r="15" spans="3:21" x14ac:dyDescent="0.2">
      <c r="C15" t="s">
        <v>3</v>
      </c>
      <c r="D15">
        <v>15</v>
      </c>
      <c r="E15" t="s">
        <v>3</v>
      </c>
      <c r="F15" s="1">
        <f t="shared" si="2"/>
        <v>15</v>
      </c>
      <c r="G15">
        <v>5</v>
      </c>
      <c r="H15">
        <v>1</v>
      </c>
      <c r="I15">
        <v>1</v>
      </c>
      <c r="J15">
        <v>3</v>
      </c>
      <c r="K15">
        <f t="shared" si="3"/>
        <v>5</v>
      </c>
      <c r="L15">
        <v>1</v>
      </c>
      <c r="M15">
        <v>5</v>
      </c>
      <c r="N15" s="5">
        <f t="shared" si="0"/>
        <v>5</v>
      </c>
      <c r="Q15">
        <v>5</v>
      </c>
      <c r="R15">
        <f t="shared" si="1"/>
        <v>5</v>
      </c>
    </row>
    <row r="16" spans="3:21" x14ac:dyDescent="0.2">
      <c r="C16" t="s">
        <v>4</v>
      </c>
      <c r="D16">
        <v>21</v>
      </c>
      <c r="E16" t="s">
        <v>4</v>
      </c>
      <c r="F16" s="1">
        <f t="shared" si="2"/>
        <v>21</v>
      </c>
      <c r="G16">
        <v>18</v>
      </c>
      <c r="H16">
        <v>0</v>
      </c>
      <c r="I16">
        <v>0</v>
      </c>
      <c r="J16">
        <v>0</v>
      </c>
      <c r="K16">
        <f t="shared" si="3"/>
        <v>3</v>
      </c>
      <c r="L16">
        <v>1</v>
      </c>
      <c r="M16">
        <v>3</v>
      </c>
      <c r="N16" s="5">
        <f t="shared" si="0"/>
        <v>3</v>
      </c>
      <c r="P16">
        <v>3</v>
      </c>
      <c r="R16">
        <f t="shared" si="1"/>
        <v>3</v>
      </c>
    </row>
    <row r="17" spans="3:21" x14ac:dyDescent="0.2">
      <c r="C17" t="s">
        <v>5</v>
      </c>
      <c r="D17">
        <v>150</v>
      </c>
      <c r="E17" t="s">
        <v>5</v>
      </c>
      <c r="F17" s="1">
        <f t="shared" si="2"/>
        <v>150</v>
      </c>
      <c r="G17">
        <v>0</v>
      </c>
      <c r="H17">
        <v>0</v>
      </c>
      <c r="I17">
        <v>0</v>
      </c>
      <c r="J17">
        <v>0</v>
      </c>
      <c r="K17">
        <f t="shared" si="3"/>
        <v>150</v>
      </c>
      <c r="L17">
        <v>5</v>
      </c>
      <c r="M17">
        <v>4</v>
      </c>
      <c r="N17" s="5">
        <f t="shared" si="0"/>
        <v>0.8</v>
      </c>
      <c r="O17">
        <v>4</v>
      </c>
      <c r="R17">
        <f t="shared" si="1"/>
        <v>4</v>
      </c>
    </row>
    <row r="18" spans="3:21" x14ac:dyDescent="0.2">
      <c r="C18" t="s">
        <v>6</v>
      </c>
      <c r="D18">
        <v>2</v>
      </c>
      <c r="E18" t="s">
        <v>6</v>
      </c>
      <c r="F18" s="1">
        <f t="shared" si="2"/>
        <v>2</v>
      </c>
      <c r="G18">
        <v>0</v>
      </c>
      <c r="H18">
        <v>0</v>
      </c>
      <c r="I18">
        <v>0</v>
      </c>
      <c r="J18">
        <v>1</v>
      </c>
      <c r="K18">
        <f t="shared" si="3"/>
        <v>1</v>
      </c>
      <c r="L18">
        <v>1</v>
      </c>
      <c r="M18">
        <v>1</v>
      </c>
      <c r="N18" s="5">
        <f t="shared" si="0"/>
        <v>1</v>
      </c>
      <c r="P18">
        <v>1</v>
      </c>
      <c r="R18">
        <f t="shared" si="1"/>
        <v>1</v>
      </c>
    </row>
    <row r="19" spans="3:21" x14ac:dyDescent="0.2">
      <c r="E19" t="s">
        <v>69</v>
      </c>
      <c r="F19" s="1">
        <v>4</v>
      </c>
      <c r="G19">
        <v>0</v>
      </c>
      <c r="H19">
        <v>0</v>
      </c>
      <c r="I19">
        <v>0</v>
      </c>
      <c r="J19">
        <v>0</v>
      </c>
      <c r="K19">
        <f t="shared" si="3"/>
        <v>4</v>
      </c>
      <c r="L19">
        <v>1</v>
      </c>
      <c r="M19">
        <v>3</v>
      </c>
      <c r="N19" s="5">
        <f t="shared" si="0"/>
        <v>3</v>
      </c>
      <c r="O19">
        <v>2</v>
      </c>
      <c r="Q19">
        <v>1</v>
      </c>
      <c r="R19">
        <f t="shared" si="1"/>
        <v>3</v>
      </c>
    </row>
    <row r="20" spans="3:21" x14ac:dyDescent="0.2">
      <c r="C20" t="s">
        <v>7</v>
      </c>
      <c r="D20">
        <v>76</v>
      </c>
      <c r="E20" t="s">
        <v>7</v>
      </c>
      <c r="F20" s="1">
        <f t="shared" si="2"/>
        <v>76</v>
      </c>
      <c r="G20">
        <v>8</v>
      </c>
      <c r="H20">
        <v>1</v>
      </c>
      <c r="I20">
        <v>1</v>
      </c>
      <c r="J20">
        <v>2</v>
      </c>
      <c r="K20">
        <f t="shared" si="3"/>
        <v>64</v>
      </c>
      <c r="L20">
        <v>3</v>
      </c>
      <c r="M20">
        <v>4</v>
      </c>
      <c r="N20" s="5">
        <f>M20/L20</f>
        <v>1.3333333333333333</v>
      </c>
      <c r="Q20">
        <v>4</v>
      </c>
      <c r="R20">
        <f t="shared" si="1"/>
        <v>4</v>
      </c>
    </row>
    <row r="21" spans="3:21" x14ac:dyDescent="0.2">
      <c r="C21" t="s">
        <v>28</v>
      </c>
      <c r="D21">
        <v>911</v>
      </c>
      <c r="E21" t="s">
        <v>28</v>
      </c>
      <c r="F21" s="1">
        <f t="shared" si="2"/>
        <v>911</v>
      </c>
      <c r="G21">
        <v>1</v>
      </c>
      <c r="H21">
        <v>0</v>
      </c>
      <c r="I21">
        <v>0</v>
      </c>
      <c r="J21">
        <v>0</v>
      </c>
      <c r="K21">
        <f t="shared" si="3"/>
        <v>910</v>
      </c>
      <c r="L21">
        <f>ROUND(K21*0.02,0)</f>
        <v>18</v>
      </c>
      <c r="M21">
        <v>20</v>
      </c>
      <c r="N21" s="5">
        <f t="shared" ref="N21:N56" si="4">M21/L21</f>
        <v>1.1111111111111112</v>
      </c>
      <c r="O21">
        <v>20</v>
      </c>
      <c r="R21">
        <f t="shared" si="1"/>
        <v>20</v>
      </c>
    </row>
    <row r="22" spans="3:21" x14ac:dyDescent="0.2">
      <c r="C22" t="s">
        <v>8</v>
      </c>
      <c r="D22">
        <v>504</v>
      </c>
      <c r="E22" t="s">
        <v>44</v>
      </c>
      <c r="F22" s="1">
        <f>D22+D52+D26</f>
        <v>1350</v>
      </c>
      <c r="G22">
        <v>0</v>
      </c>
      <c r="H22">
        <v>0</v>
      </c>
      <c r="I22">
        <v>0</v>
      </c>
      <c r="J22">
        <v>0</v>
      </c>
      <c r="K22">
        <f t="shared" si="3"/>
        <v>1350</v>
      </c>
      <c r="L22">
        <f>ROUND(20+0.01*(K22-1000),0)</f>
        <v>24</v>
      </c>
      <c r="M22">
        <v>7</v>
      </c>
      <c r="N22" s="5">
        <f t="shared" si="4"/>
        <v>0.29166666666666669</v>
      </c>
      <c r="O22">
        <v>1</v>
      </c>
      <c r="P22">
        <v>4</v>
      </c>
      <c r="Q22">
        <v>2</v>
      </c>
      <c r="R22">
        <f t="shared" si="1"/>
        <v>7</v>
      </c>
      <c r="T22">
        <v>1</v>
      </c>
      <c r="U22" t="s">
        <v>74</v>
      </c>
    </row>
    <row r="23" spans="3:21" x14ac:dyDescent="0.2">
      <c r="C23" t="s">
        <v>9</v>
      </c>
      <c r="D23">
        <v>109</v>
      </c>
      <c r="E23" t="s">
        <v>9</v>
      </c>
      <c r="F23" s="1">
        <f>D23</f>
        <v>109</v>
      </c>
      <c r="G23">
        <v>0</v>
      </c>
      <c r="H23">
        <v>0</v>
      </c>
      <c r="I23">
        <v>0</v>
      </c>
      <c r="J23">
        <v>0</v>
      </c>
      <c r="K23">
        <f t="shared" si="3"/>
        <v>109</v>
      </c>
      <c r="L23">
        <v>5</v>
      </c>
      <c r="M23">
        <v>2</v>
      </c>
      <c r="N23" s="5">
        <f t="shared" si="4"/>
        <v>0.4</v>
      </c>
      <c r="Q23">
        <v>2</v>
      </c>
      <c r="R23">
        <f t="shared" si="1"/>
        <v>2</v>
      </c>
    </row>
    <row r="24" spans="3:21" x14ac:dyDescent="0.2">
      <c r="C24" t="s">
        <v>10</v>
      </c>
      <c r="D24">
        <v>30</v>
      </c>
      <c r="E24" t="s">
        <v>10</v>
      </c>
      <c r="F24" s="1">
        <f>D24</f>
        <v>30</v>
      </c>
      <c r="G24">
        <v>21</v>
      </c>
      <c r="H24">
        <v>0</v>
      </c>
      <c r="I24">
        <v>0</v>
      </c>
      <c r="J24">
        <v>2</v>
      </c>
      <c r="K24">
        <f t="shared" si="3"/>
        <v>7</v>
      </c>
      <c r="L24">
        <v>1</v>
      </c>
      <c r="M24">
        <v>6</v>
      </c>
      <c r="N24" s="5">
        <f t="shared" si="4"/>
        <v>6</v>
      </c>
      <c r="Q24">
        <v>6</v>
      </c>
      <c r="R24">
        <f t="shared" si="1"/>
        <v>6</v>
      </c>
    </row>
    <row r="25" spans="3:21" x14ac:dyDescent="0.2">
      <c r="C25" t="s">
        <v>40</v>
      </c>
      <c r="D25">
        <v>12</v>
      </c>
      <c r="E25" t="s">
        <v>79</v>
      </c>
      <c r="F25" s="1">
        <f>D25</f>
        <v>12</v>
      </c>
      <c r="G25">
        <v>4</v>
      </c>
      <c r="H25">
        <v>0</v>
      </c>
      <c r="I25">
        <v>0</v>
      </c>
      <c r="J25">
        <v>2</v>
      </c>
      <c r="K25">
        <f t="shared" si="3"/>
        <v>6</v>
      </c>
      <c r="L25">
        <v>1</v>
      </c>
      <c r="M25">
        <v>3</v>
      </c>
      <c r="N25" s="5">
        <f t="shared" si="4"/>
        <v>3</v>
      </c>
      <c r="O25">
        <v>2</v>
      </c>
      <c r="P25">
        <v>1</v>
      </c>
      <c r="Q25">
        <v>0</v>
      </c>
      <c r="R25">
        <f t="shared" si="1"/>
        <v>3</v>
      </c>
    </row>
    <row r="26" spans="3:21" x14ac:dyDescent="0.2">
      <c r="C26" t="s">
        <v>11</v>
      </c>
      <c r="D26">
        <v>9</v>
      </c>
      <c r="E26" s="4" t="s">
        <v>66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 t="shared" si="3"/>
        <v>0</v>
      </c>
      <c r="L26" s="4"/>
      <c r="M26" s="4">
        <v>0</v>
      </c>
      <c r="N26" s="6"/>
      <c r="O26" s="4"/>
      <c r="P26" s="4"/>
      <c r="Q26" s="4"/>
      <c r="R26" s="4">
        <f t="shared" si="1"/>
        <v>0</v>
      </c>
    </row>
    <row r="27" spans="3:21" x14ac:dyDescent="0.2">
      <c r="C27" t="s">
        <v>12</v>
      </c>
      <c r="D27">
        <v>366</v>
      </c>
      <c r="E27" t="s">
        <v>12</v>
      </c>
      <c r="F27" s="1">
        <f>D27</f>
        <v>366</v>
      </c>
      <c r="G27">
        <v>0</v>
      </c>
      <c r="H27">
        <v>1</v>
      </c>
      <c r="I27">
        <v>0</v>
      </c>
      <c r="J27">
        <v>0</v>
      </c>
      <c r="K27">
        <f t="shared" si="3"/>
        <v>365</v>
      </c>
      <c r="L27">
        <v>8</v>
      </c>
      <c r="M27">
        <v>2</v>
      </c>
      <c r="N27" s="5">
        <f t="shared" si="4"/>
        <v>0.25</v>
      </c>
      <c r="O27">
        <v>2</v>
      </c>
      <c r="R27">
        <f t="shared" si="1"/>
        <v>2</v>
      </c>
    </row>
    <row r="28" spans="3:21" x14ac:dyDescent="0.2">
      <c r="C28" t="s">
        <v>13</v>
      </c>
      <c r="D28">
        <v>340</v>
      </c>
      <c r="E28" t="s">
        <v>42</v>
      </c>
      <c r="F28" s="1">
        <v>85</v>
      </c>
      <c r="G28">
        <v>0</v>
      </c>
      <c r="H28">
        <v>0</v>
      </c>
      <c r="I28">
        <v>0</v>
      </c>
      <c r="J28">
        <v>0</v>
      </c>
      <c r="K28">
        <f t="shared" si="3"/>
        <v>85</v>
      </c>
      <c r="L28">
        <v>4</v>
      </c>
      <c r="M28" s="4">
        <v>0</v>
      </c>
      <c r="N28" s="6">
        <f t="shared" si="4"/>
        <v>0</v>
      </c>
      <c r="O28" s="4"/>
      <c r="P28" s="4"/>
      <c r="Q28" s="4"/>
      <c r="R28" s="4">
        <f t="shared" si="1"/>
        <v>0</v>
      </c>
    </row>
    <row r="29" spans="3:21" x14ac:dyDescent="0.2">
      <c r="E29" t="s">
        <v>43</v>
      </c>
      <c r="F29" s="1">
        <f>D28-F28</f>
        <v>255</v>
      </c>
      <c r="G29">
        <v>6</v>
      </c>
      <c r="H29">
        <v>1</v>
      </c>
      <c r="I29">
        <v>0</v>
      </c>
      <c r="J29">
        <v>1</v>
      </c>
      <c r="K29">
        <f t="shared" si="3"/>
        <v>247</v>
      </c>
      <c r="L29">
        <v>7</v>
      </c>
      <c r="M29">
        <v>9</v>
      </c>
      <c r="N29" s="5">
        <f t="shared" si="4"/>
        <v>1.2857142857142858</v>
      </c>
      <c r="O29">
        <v>9</v>
      </c>
      <c r="R29">
        <f t="shared" si="1"/>
        <v>9</v>
      </c>
    </row>
    <row r="30" spans="3:21" x14ac:dyDescent="0.2">
      <c r="C30" t="s">
        <v>14</v>
      </c>
      <c r="D30">
        <v>405</v>
      </c>
      <c r="E30" t="s">
        <v>68</v>
      </c>
      <c r="F30" s="1">
        <f>D30-F31-F32+D48</f>
        <v>222</v>
      </c>
      <c r="G30">
        <v>51</v>
      </c>
      <c r="H30">
        <v>0</v>
      </c>
      <c r="I30">
        <v>0</v>
      </c>
      <c r="J30">
        <v>1</v>
      </c>
      <c r="K30">
        <f t="shared" si="3"/>
        <v>170</v>
      </c>
      <c r="L30">
        <v>6</v>
      </c>
      <c r="M30">
        <v>3</v>
      </c>
      <c r="N30" s="5">
        <f t="shared" si="4"/>
        <v>0.5</v>
      </c>
      <c r="O30">
        <v>3</v>
      </c>
      <c r="R30">
        <f t="shared" si="1"/>
        <v>3</v>
      </c>
    </row>
    <row r="31" spans="3:21" x14ac:dyDescent="0.2">
      <c r="E31" t="s">
        <v>39</v>
      </c>
      <c r="F31" s="1">
        <v>61</v>
      </c>
      <c r="G31">
        <v>0</v>
      </c>
      <c r="H31">
        <v>0</v>
      </c>
      <c r="I31">
        <v>0</v>
      </c>
      <c r="J31">
        <v>0</v>
      </c>
      <c r="K31">
        <f t="shared" si="3"/>
        <v>61</v>
      </c>
      <c r="L31">
        <v>3</v>
      </c>
      <c r="M31">
        <v>1</v>
      </c>
      <c r="N31" s="5">
        <f t="shared" si="4"/>
        <v>0.33333333333333331</v>
      </c>
      <c r="Q31">
        <v>1</v>
      </c>
      <c r="R31">
        <f t="shared" si="1"/>
        <v>1</v>
      </c>
    </row>
    <row r="32" spans="3:21" x14ac:dyDescent="0.2">
      <c r="E32" t="s">
        <v>41</v>
      </c>
      <c r="F32" s="1">
        <v>132</v>
      </c>
      <c r="G32">
        <v>2</v>
      </c>
      <c r="H32">
        <v>2</v>
      </c>
      <c r="I32">
        <v>0</v>
      </c>
      <c r="J32">
        <v>0</v>
      </c>
      <c r="K32">
        <f t="shared" si="3"/>
        <v>128</v>
      </c>
      <c r="L32">
        <v>5</v>
      </c>
      <c r="M32">
        <v>4</v>
      </c>
      <c r="N32" s="5">
        <f t="shared" si="4"/>
        <v>0.8</v>
      </c>
      <c r="P32">
        <v>4</v>
      </c>
      <c r="Q32">
        <v>0</v>
      </c>
      <c r="R32">
        <f t="shared" si="1"/>
        <v>4</v>
      </c>
    </row>
    <row r="33" spans="3:18" x14ac:dyDescent="0.2">
      <c r="C33" t="s">
        <v>33</v>
      </c>
      <c r="D33">
        <v>58</v>
      </c>
      <c r="E33" t="s">
        <v>33</v>
      </c>
      <c r="F33" s="1">
        <f>D33</f>
        <v>58</v>
      </c>
      <c r="G33">
        <v>3</v>
      </c>
      <c r="H33">
        <v>0</v>
      </c>
      <c r="I33">
        <v>7</v>
      </c>
      <c r="J33">
        <v>1</v>
      </c>
      <c r="K33">
        <f t="shared" si="3"/>
        <v>47</v>
      </c>
      <c r="L33">
        <v>2</v>
      </c>
      <c r="M33">
        <v>11</v>
      </c>
      <c r="N33" s="5">
        <f t="shared" si="4"/>
        <v>5.5</v>
      </c>
      <c r="O33">
        <v>11</v>
      </c>
      <c r="R33">
        <f t="shared" si="1"/>
        <v>11</v>
      </c>
    </row>
    <row r="34" spans="3:18" x14ac:dyDescent="0.2">
      <c r="C34" t="s">
        <v>34</v>
      </c>
      <c r="D34">
        <v>28</v>
      </c>
      <c r="E34" t="s">
        <v>34</v>
      </c>
      <c r="F34" s="1">
        <f t="shared" ref="F34:F47" si="5">D34</f>
        <v>28</v>
      </c>
      <c r="G34">
        <v>7</v>
      </c>
      <c r="H34">
        <v>0</v>
      </c>
      <c r="I34">
        <v>0</v>
      </c>
      <c r="J34">
        <v>1</v>
      </c>
      <c r="K34">
        <f t="shared" si="3"/>
        <v>20</v>
      </c>
      <c r="L34">
        <v>1</v>
      </c>
      <c r="M34">
        <v>8</v>
      </c>
      <c r="N34" s="5">
        <f t="shared" si="4"/>
        <v>8</v>
      </c>
      <c r="O34">
        <v>8</v>
      </c>
      <c r="R34">
        <f t="shared" si="1"/>
        <v>8</v>
      </c>
    </row>
    <row r="35" spans="3:18" x14ac:dyDescent="0.2">
      <c r="C35" t="s">
        <v>35</v>
      </c>
      <c r="D35">
        <v>436</v>
      </c>
      <c r="E35" t="s">
        <v>35</v>
      </c>
      <c r="F35" s="1">
        <f t="shared" si="5"/>
        <v>436</v>
      </c>
      <c r="G35">
        <v>0</v>
      </c>
      <c r="H35">
        <v>0</v>
      </c>
      <c r="I35">
        <v>0</v>
      </c>
      <c r="J35">
        <v>0</v>
      </c>
      <c r="K35">
        <f t="shared" si="3"/>
        <v>436</v>
      </c>
      <c r="L35">
        <v>9</v>
      </c>
      <c r="M35" s="4">
        <v>0</v>
      </c>
      <c r="N35" s="6">
        <f t="shared" si="4"/>
        <v>0</v>
      </c>
      <c r="O35" s="4"/>
      <c r="P35" s="4"/>
      <c r="Q35" s="4"/>
      <c r="R35" s="4">
        <f t="shared" si="1"/>
        <v>0</v>
      </c>
    </row>
    <row r="36" spans="3:18" x14ac:dyDescent="0.2">
      <c r="C36" t="s">
        <v>36</v>
      </c>
      <c r="D36">
        <v>43</v>
      </c>
      <c r="E36" t="s">
        <v>36</v>
      </c>
      <c r="F36" s="1">
        <f t="shared" si="5"/>
        <v>43</v>
      </c>
      <c r="G36">
        <v>0</v>
      </c>
      <c r="H36">
        <v>0</v>
      </c>
      <c r="I36">
        <v>0</v>
      </c>
      <c r="J36">
        <v>0</v>
      </c>
      <c r="K36">
        <f t="shared" si="3"/>
        <v>43</v>
      </c>
      <c r="L36">
        <v>2</v>
      </c>
      <c r="M36">
        <v>3</v>
      </c>
      <c r="N36" s="5">
        <f t="shared" si="4"/>
        <v>1.5</v>
      </c>
      <c r="O36">
        <v>3</v>
      </c>
      <c r="R36">
        <f t="shared" si="1"/>
        <v>3</v>
      </c>
    </row>
    <row r="37" spans="3:18" x14ac:dyDescent="0.2">
      <c r="C37" t="s">
        <v>37</v>
      </c>
      <c r="D37">
        <v>365</v>
      </c>
      <c r="E37" t="s">
        <v>37</v>
      </c>
      <c r="F37" s="1">
        <f t="shared" si="5"/>
        <v>365</v>
      </c>
      <c r="G37">
        <v>0</v>
      </c>
      <c r="H37">
        <v>0</v>
      </c>
      <c r="I37">
        <v>0</v>
      </c>
      <c r="J37">
        <v>0</v>
      </c>
      <c r="K37">
        <f t="shared" si="3"/>
        <v>365</v>
      </c>
      <c r="L37">
        <v>8</v>
      </c>
      <c r="M37">
        <v>2</v>
      </c>
      <c r="N37" s="5">
        <f t="shared" si="4"/>
        <v>0.25</v>
      </c>
      <c r="O37">
        <v>2</v>
      </c>
      <c r="R37">
        <f t="shared" si="1"/>
        <v>2</v>
      </c>
    </row>
    <row r="38" spans="3:18" x14ac:dyDescent="0.2">
      <c r="C38" t="s">
        <v>38</v>
      </c>
      <c r="D38">
        <v>565</v>
      </c>
      <c r="E38" t="s">
        <v>38</v>
      </c>
      <c r="F38" s="1">
        <f t="shared" si="5"/>
        <v>565</v>
      </c>
      <c r="G38">
        <v>0</v>
      </c>
      <c r="H38">
        <v>0</v>
      </c>
      <c r="I38">
        <v>0</v>
      </c>
      <c r="J38">
        <v>0</v>
      </c>
      <c r="K38">
        <f t="shared" si="3"/>
        <v>565</v>
      </c>
      <c r="L38">
        <f>ROUND(K38*0.02,0)</f>
        <v>11</v>
      </c>
      <c r="M38" s="4">
        <v>0</v>
      </c>
      <c r="N38" s="6">
        <f t="shared" si="4"/>
        <v>0</v>
      </c>
      <c r="O38" s="4"/>
      <c r="P38" s="4"/>
      <c r="Q38" s="4"/>
      <c r="R38" s="4">
        <f t="shared" si="1"/>
        <v>0</v>
      </c>
    </row>
    <row r="39" spans="3:18" x14ac:dyDescent="0.2">
      <c r="C39" t="s">
        <v>15</v>
      </c>
      <c r="D39">
        <v>4</v>
      </c>
      <c r="E39" t="s">
        <v>15</v>
      </c>
      <c r="F39" s="2">
        <v>42</v>
      </c>
      <c r="G39">
        <v>0</v>
      </c>
      <c r="H39">
        <v>0</v>
      </c>
      <c r="I39">
        <v>0</v>
      </c>
      <c r="J39">
        <v>0</v>
      </c>
      <c r="K39">
        <f t="shared" si="3"/>
        <v>42</v>
      </c>
      <c r="L39">
        <v>2</v>
      </c>
      <c r="M39">
        <v>14</v>
      </c>
      <c r="N39" s="5">
        <f t="shared" si="4"/>
        <v>7</v>
      </c>
      <c r="O39">
        <v>14</v>
      </c>
      <c r="R39">
        <f t="shared" si="1"/>
        <v>14</v>
      </c>
    </row>
    <row r="40" spans="3:18" x14ac:dyDescent="0.2">
      <c r="C40" t="s">
        <v>16</v>
      </c>
      <c r="D40">
        <v>3</v>
      </c>
      <c r="E40" t="s">
        <v>16</v>
      </c>
      <c r="F40" s="1">
        <f t="shared" si="5"/>
        <v>3</v>
      </c>
      <c r="G40" s="1">
        <v>3</v>
      </c>
      <c r="H40" s="1">
        <v>0</v>
      </c>
      <c r="I40" s="1">
        <v>0</v>
      </c>
      <c r="J40" s="1">
        <v>0</v>
      </c>
      <c r="K40" s="4">
        <f t="shared" si="3"/>
        <v>0</v>
      </c>
      <c r="L40" s="4"/>
      <c r="M40" s="4">
        <v>0</v>
      </c>
      <c r="N40" s="6"/>
      <c r="O40" s="4"/>
      <c r="P40" s="4"/>
      <c r="Q40" s="4"/>
      <c r="R40" s="4">
        <f t="shared" si="1"/>
        <v>0</v>
      </c>
    </row>
    <row r="41" spans="3:18" x14ac:dyDescent="0.2">
      <c r="C41" t="s">
        <v>17</v>
      </c>
      <c r="D41">
        <v>14</v>
      </c>
      <c r="E41" t="s">
        <v>17</v>
      </c>
      <c r="F41" s="1">
        <f t="shared" si="5"/>
        <v>14</v>
      </c>
      <c r="G41">
        <v>0</v>
      </c>
      <c r="H41">
        <v>0</v>
      </c>
      <c r="I41">
        <v>0</v>
      </c>
      <c r="J41">
        <v>0</v>
      </c>
      <c r="K41">
        <f t="shared" si="3"/>
        <v>14</v>
      </c>
      <c r="L41">
        <v>1</v>
      </c>
      <c r="M41" s="4">
        <v>0</v>
      </c>
      <c r="N41" s="6">
        <f t="shared" si="4"/>
        <v>0</v>
      </c>
      <c r="O41" s="4"/>
      <c r="P41" s="4"/>
      <c r="Q41" s="4"/>
      <c r="R41" s="4">
        <f t="shared" si="1"/>
        <v>0</v>
      </c>
    </row>
    <row r="42" spans="3:18" x14ac:dyDescent="0.2">
      <c r="C42" t="s">
        <v>18</v>
      </c>
      <c r="D42">
        <v>90</v>
      </c>
      <c r="E42" t="s">
        <v>18</v>
      </c>
      <c r="F42" s="1">
        <f t="shared" si="5"/>
        <v>90</v>
      </c>
      <c r="G42">
        <v>2</v>
      </c>
      <c r="H42">
        <v>0</v>
      </c>
      <c r="I42">
        <v>0</v>
      </c>
      <c r="J42">
        <v>0</v>
      </c>
      <c r="K42">
        <f t="shared" si="3"/>
        <v>88</v>
      </c>
      <c r="L42">
        <v>4</v>
      </c>
      <c r="M42">
        <v>2</v>
      </c>
      <c r="N42" s="5">
        <f t="shared" si="4"/>
        <v>0.5</v>
      </c>
      <c r="O42">
        <v>1</v>
      </c>
      <c r="P42">
        <v>1</v>
      </c>
      <c r="R42">
        <f t="shared" si="1"/>
        <v>2</v>
      </c>
    </row>
    <row r="43" spans="3:18" x14ac:dyDescent="0.2">
      <c r="C43" t="s">
        <v>19</v>
      </c>
      <c r="D43">
        <v>38</v>
      </c>
      <c r="E43" t="s">
        <v>80</v>
      </c>
      <c r="F43" s="1">
        <f t="shared" si="5"/>
        <v>38</v>
      </c>
      <c r="G43">
        <v>0</v>
      </c>
      <c r="H43">
        <v>0</v>
      </c>
      <c r="I43">
        <v>0</v>
      </c>
      <c r="J43">
        <v>0</v>
      </c>
      <c r="K43">
        <f t="shared" si="3"/>
        <v>38</v>
      </c>
      <c r="L43">
        <v>2</v>
      </c>
      <c r="M43">
        <v>1</v>
      </c>
      <c r="N43" s="5">
        <f t="shared" si="4"/>
        <v>0.5</v>
      </c>
      <c r="O43">
        <v>1</v>
      </c>
      <c r="R43">
        <f t="shared" si="1"/>
        <v>1</v>
      </c>
    </row>
    <row r="44" spans="3:18" x14ac:dyDescent="0.2">
      <c r="C44" t="s">
        <v>20</v>
      </c>
      <c r="D44">
        <v>24</v>
      </c>
      <c r="E44" t="s">
        <v>20</v>
      </c>
      <c r="F44" s="1">
        <v>25</v>
      </c>
      <c r="G44">
        <v>0</v>
      </c>
      <c r="H44">
        <v>0</v>
      </c>
      <c r="I44">
        <v>0</v>
      </c>
      <c r="J44">
        <v>0</v>
      </c>
      <c r="K44">
        <v>25</v>
      </c>
      <c r="L44">
        <v>1</v>
      </c>
      <c r="M44">
        <v>3</v>
      </c>
      <c r="N44" s="5">
        <f t="shared" si="4"/>
        <v>3</v>
      </c>
      <c r="O44">
        <v>3</v>
      </c>
      <c r="R44">
        <v>3</v>
      </c>
    </row>
    <row r="45" spans="3:18" x14ac:dyDescent="0.2">
      <c r="C45" t="s">
        <v>21</v>
      </c>
      <c r="D45">
        <v>4</v>
      </c>
      <c r="E45" t="s">
        <v>21</v>
      </c>
      <c r="F45" s="1">
        <f t="shared" si="5"/>
        <v>4</v>
      </c>
      <c r="G45" s="1">
        <v>4</v>
      </c>
      <c r="H45" s="1">
        <v>0</v>
      </c>
      <c r="I45" s="1">
        <v>0</v>
      </c>
      <c r="J45" s="1">
        <v>0</v>
      </c>
      <c r="K45" s="4">
        <f t="shared" si="3"/>
        <v>0</v>
      </c>
      <c r="L45" s="4"/>
      <c r="M45" s="4">
        <v>0</v>
      </c>
      <c r="N45" s="6"/>
      <c r="O45" s="4"/>
      <c r="P45" s="4"/>
      <c r="Q45" s="4"/>
      <c r="R45" s="4">
        <f t="shared" si="1"/>
        <v>0</v>
      </c>
    </row>
    <row r="46" spans="3:18" x14ac:dyDescent="0.2">
      <c r="C46" t="s">
        <v>22</v>
      </c>
      <c r="D46">
        <v>10</v>
      </c>
      <c r="E46" t="s">
        <v>22</v>
      </c>
      <c r="F46" s="1">
        <f t="shared" si="5"/>
        <v>10</v>
      </c>
      <c r="G46">
        <v>2</v>
      </c>
      <c r="H46">
        <v>0</v>
      </c>
      <c r="I46">
        <v>0</v>
      </c>
      <c r="J46">
        <v>0</v>
      </c>
      <c r="K46">
        <f t="shared" si="3"/>
        <v>8</v>
      </c>
      <c r="L46">
        <v>1</v>
      </c>
      <c r="M46">
        <v>1</v>
      </c>
      <c r="N46" s="5">
        <f t="shared" si="4"/>
        <v>1</v>
      </c>
      <c r="O46">
        <v>1</v>
      </c>
      <c r="R46">
        <f t="shared" si="1"/>
        <v>1</v>
      </c>
    </row>
    <row r="47" spans="3:18" x14ac:dyDescent="0.2">
      <c r="C47" t="s">
        <v>23</v>
      </c>
      <c r="D47">
        <v>28</v>
      </c>
      <c r="E47" t="s">
        <v>83</v>
      </c>
      <c r="F47" s="1">
        <f t="shared" si="5"/>
        <v>28</v>
      </c>
      <c r="G47">
        <v>3</v>
      </c>
      <c r="H47">
        <v>0</v>
      </c>
      <c r="I47">
        <v>0</v>
      </c>
      <c r="J47">
        <v>0</v>
      </c>
      <c r="K47">
        <f t="shared" si="3"/>
        <v>25</v>
      </c>
      <c r="L47">
        <v>1</v>
      </c>
      <c r="M47" s="4">
        <v>0</v>
      </c>
      <c r="N47" s="6">
        <f t="shared" si="4"/>
        <v>0</v>
      </c>
      <c r="O47" s="4"/>
      <c r="P47" s="4"/>
      <c r="Q47" s="4"/>
      <c r="R47" s="4">
        <f t="shared" si="1"/>
        <v>0</v>
      </c>
    </row>
    <row r="48" spans="3:18" x14ac:dyDescent="0.2">
      <c r="C48" t="s">
        <v>24</v>
      </c>
      <c r="D48">
        <v>10</v>
      </c>
      <c r="E48" s="4" t="s">
        <v>82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 t="shared" si="3"/>
        <v>0</v>
      </c>
      <c r="L48" s="4"/>
      <c r="M48" s="4">
        <v>0</v>
      </c>
      <c r="N48" s="6"/>
      <c r="O48" s="4"/>
      <c r="P48" s="4"/>
      <c r="Q48" s="4"/>
      <c r="R48" s="4">
        <f t="shared" si="1"/>
        <v>0</v>
      </c>
    </row>
    <row r="49" spans="3:23" x14ac:dyDescent="0.2">
      <c r="C49" t="s">
        <v>25</v>
      </c>
      <c r="D49">
        <v>55</v>
      </c>
      <c r="E49" s="4" t="s">
        <v>67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f t="shared" si="3"/>
        <v>0</v>
      </c>
      <c r="L49" s="4"/>
      <c r="M49" s="4">
        <v>0</v>
      </c>
      <c r="N49" s="6"/>
      <c r="O49" s="4"/>
      <c r="P49" s="4"/>
      <c r="Q49" s="4"/>
      <c r="R49" s="4">
        <f t="shared" si="1"/>
        <v>0</v>
      </c>
    </row>
    <row r="50" spans="3:23" x14ac:dyDescent="0.2">
      <c r="C50" t="s">
        <v>26</v>
      </c>
      <c r="D50">
        <v>838</v>
      </c>
      <c r="E50" t="s">
        <v>26</v>
      </c>
      <c r="F50" s="1">
        <f>D50+D49</f>
        <v>893</v>
      </c>
      <c r="G50">
        <v>21</v>
      </c>
      <c r="H50">
        <v>1</v>
      </c>
      <c r="I50">
        <v>0</v>
      </c>
      <c r="J50">
        <v>3</v>
      </c>
      <c r="K50">
        <f t="shared" si="3"/>
        <v>868</v>
      </c>
      <c r="L50">
        <v>18</v>
      </c>
      <c r="M50">
        <v>14</v>
      </c>
      <c r="N50" s="5">
        <f t="shared" si="4"/>
        <v>0.77777777777777779</v>
      </c>
      <c r="O50">
        <v>9</v>
      </c>
      <c r="P50">
        <v>4</v>
      </c>
      <c r="Q50">
        <v>1</v>
      </c>
      <c r="R50">
        <f>Q50+P50+O50</f>
        <v>14</v>
      </c>
    </row>
    <row r="51" spans="3:23" x14ac:dyDescent="0.2">
      <c r="C51" t="s">
        <v>72</v>
      </c>
      <c r="E51" t="s">
        <v>72</v>
      </c>
      <c r="F51" s="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 s="1">
        <v>1</v>
      </c>
      <c r="N51" s="5">
        <f t="shared" si="4"/>
        <v>1</v>
      </c>
      <c r="O51" s="1">
        <v>1</v>
      </c>
      <c r="R51">
        <f>Q51+P51+O51</f>
        <v>1</v>
      </c>
    </row>
    <row r="52" spans="3:23" x14ac:dyDescent="0.2">
      <c r="C52" t="s">
        <v>32</v>
      </c>
      <c r="D52">
        <v>837</v>
      </c>
      <c r="E52" s="4" t="s">
        <v>66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f t="shared" si="3"/>
        <v>0</v>
      </c>
      <c r="L52" s="4"/>
      <c r="M52" s="4">
        <v>0</v>
      </c>
      <c r="N52" s="6"/>
      <c r="O52" s="4"/>
      <c r="P52" s="4"/>
      <c r="Q52" s="4"/>
      <c r="R52" s="4">
        <f t="shared" ref="R52:R57" si="6">Q52+P52+O52</f>
        <v>0</v>
      </c>
    </row>
    <row r="53" spans="3:23" x14ac:dyDescent="0.2">
      <c r="C53" t="s">
        <v>27</v>
      </c>
      <c r="D53">
        <v>39</v>
      </c>
      <c r="E53" t="s">
        <v>27</v>
      </c>
      <c r="F53" s="1">
        <f>D53</f>
        <v>39</v>
      </c>
      <c r="G53">
        <v>17</v>
      </c>
      <c r="H53">
        <v>0</v>
      </c>
      <c r="I53">
        <v>2</v>
      </c>
      <c r="J53">
        <v>0</v>
      </c>
      <c r="K53">
        <f t="shared" si="3"/>
        <v>20</v>
      </c>
      <c r="L53">
        <v>1</v>
      </c>
      <c r="M53">
        <v>3</v>
      </c>
      <c r="N53" s="5">
        <f t="shared" si="4"/>
        <v>3</v>
      </c>
      <c r="O53">
        <v>3</v>
      </c>
      <c r="R53">
        <f t="shared" si="6"/>
        <v>3</v>
      </c>
    </row>
    <row r="54" spans="3:23" x14ac:dyDescent="0.2">
      <c r="C54" t="s">
        <v>31</v>
      </c>
      <c r="D54">
        <v>932</v>
      </c>
      <c r="E54" t="s">
        <v>31</v>
      </c>
      <c r="F54" s="1">
        <f>D54</f>
        <v>932</v>
      </c>
      <c r="G54">
        <v>0</v>
      </c>
      <c r="H54">
        <v>0</v>
      </c>
      <c r="I54">
        <v>0</v>
      </c>
      <c r="J54">
        <v>0</v>
      </c>
      <c r="K54">
        <f t="shared" si="3"/>
        <v>932</v>
      </c>
      <c r="L54">
        <f>ROUND(K54*0.02,0)</f>
        <v>19</v>
      </c>
      <c r="M54" s="2">
        <v>11</v>
      </c>
      <c r="N54" s="5">
        <f t="shared" si="4"/>
        <v>0.57894736842105265</v>
      </c>
      <c r="O54">
        <v>11</v>
      </c>
      <c r="R54">
        <f t="shared" si="6"/>
        <v>11</v>
      </c>
      <c r="T54">
        <v>9</v>
      </c>
      <c r="U54" t="s">
        <v>75</v>
      </c>
    </row>
    <row r="55" spans="3:23" x14ac:dyDescent="0.2">
      <c r="C55" t="s">
        <v>30</v>
      </c>
      <c r="D55">
        <v>962</v>
      </c>
      <c r="E55" t="s">
        <v>30</v>
      </c>
      <c r="F55" s="1">
        <f>D55</f>
        <v>962</v>
      </c>
      <c r="G55">
        <v>0</v>
      </c>
      <c r="H55">
        <v>0</v>
      </c>
      <c r="I55">
        <v>0</v>
      </c>
      <c r="J55">
        <v>0</v>
      </c>
      <c r="K55">
        <f t="shared" si="3"/>
        <v>962</v>
      </c>
      <c r="L55">
        <f>ROUND(K55*0.02,0)</f>
        <v>19</v>
      </c>
      <c r="M55" s="1">
        <v>20</v>
      </c>
      <c r="N55" s="5">
        <f t="shared" si="4"/>
        <v>1.0526315789473684</v>
      </c>
      <c r="O55">
        <v>20</v>
      </c>
      <c r="R55">
        <f t="shared" si="6"/>
        <v>20</v>
      </c>
    </row>
    <row r="56" spans="3:23" x14ac:dyDescent="0.2">
      <c r="C56" t="s">
        <v>29</v>
      </c>
      <c r="D56">
        <v>66</v>
      </c>
      <c r="E56" t="s">
        <v>29</v>
      </c>
      <c r="F56" s="1">
        <f>D56</f>
        <v>66</v>
      </c>
      <c r="G56">
        <v>0</v>
      </c>
      <c r="H56">
        <v>0</v>
      </c>
      <c r="I56">
        <v>5</v>
      </c>
      <c r="J56">
        <v>4</v>
      </c>
      <c r="K56">
        <f t="shared" si="3"/>
        <v>57</v>
      </c>
      <c r="L56">
        <v>3</v>
      </c>
      <c r="M56">
        <v>4</v>
      </c>
      <c r="N56" s="5">
        <f t="shared" si="4"/>
        <v>1.3333333333333333</v>
      </c>
      <c r="P56">
        <v>4</v>
      </c>
      <c r="Q56">
        <v>0</v>
      </c>
      <c r="R56">
        <f t="shared" si="6"/>
        <v>4</v>
      </c>
    </row>
    <row r="57" spans="3:23" s="3" customFormat="1" x14ac:dyDescent="0.2">
      <c r="C57" s="3" t="s">
        <v>53</v>
      </c>
      <c r="D57" s="3">
        <f>SUM(D7:D56)</f>
        <v>8731</v>
      </c>
      <c r="F57" s="3">
        <f t="shared" ref="F57:M57" si="7">SUM(F7:F56)</f>
        <v>8745</v>
      </c>
      <c r="G57" s="3">
        <f t="shared" si="7"/>
        <v>186</v>
      </c>
      <c r="H57" s="3">
        <f t="shared" si="7"/>
        <v>7</v>
      </c>
      <c r="I57" s="3">
        <f t="shared" si="7"/>
        <v>26</v>
      </c>
      <c r="J57" s="3">
        <f t="shared" si="7"/>
        <v>23</v>
      </c>
      <c r="K57" s="3">
        <f t="shared" si="7"/>
        <v>8502</v>
      </c>
      <c r="L57" s="7">
        <f t="shared" si="7"/>
        <v>214</v>
      </c>
      <c r="M57" s="3">
        <f t="shared" si="7"/>
        <v>192</v>
      </c>
      <c r="O57" s="3">
        <f>SUM(O7:O56)</f>
        <v>138</v>
      </c>
      <c r="P57" s="3">
        <f>SUM(P7:P56)</f>
        <v>26</v>
      </c>
      <c r="Q57" s="3">
        <f>SUM(Q7:Q56)</f>
        <v>28</v>
      </c>
      <c r="R57">
        <f t="shared" si="6"/>
        <v>192</v>
      </c>
      <c r="T57" s="3">
        <f>SUM(T7:T56)</f>
        <v>11</v>
      </c>
    </row>
    <row r="58" spans="3:23" x14ac:dyDescent="0.2">
      <c r="G58" t="s">
        <v>84</v>
      </c>
      <c r="L58" s="7">
        <f>ROUND(20+0.01*(K57-1000),0)</f>
        <v>95</v>
      </c>
    </row>
    <row r="59" spans="3:23" x14ac:dyDescent="0.2">
      <c r="K59" t="s">
        <v>57</v>
      </c>
      <c r="L59" s="8">
        <f>(ROUND((L57+L58)/2,0))</f>
        <v>155</v>
      </c>
      <c r="O59">
        <f>O57</f>
        <v>138</v>
      </c>
      <c r="P59">
        <f>O59+P57</f>
        <v>164</v>
      </c>
      <c r="Q59">
        <f>P59+Q57</f>
        <v>192</v>
      </c>
    </row>
    <row r="60" spans="3:23" x14ac:dyDescent="0.2">
      <c r="O60" s="11"/>
      <c r="P60" s="11"/>
      <c r="Q60" s="11"/>
      <c r="V60">
        <v>1999</v>
      </c>
      <c r="W60">
        <v>2010</v>
      </c>
    </row>
    <row r="61" spans="3:23" x14ac:dyDescent="0.2">
      <c r="P61" s="9"/>
      <c r="Q61" s="9"/>
      <c r="V61">
        <v>140</v>
      </c>
      <c r="W61">
        <v>214</v>
      </c>
    </row>
    <row r="62" spans="3:23" x14ac:dyDescent="0.2">
      <c r="Q62" s="10"/>
      <c r="V62">
        <v>70</v>
      </c>
      <c r="W62">
        <v>95</v>
      </c>
    </row>
    <row r="63" spans="3:23" x14ac:dyDescent="0.2">
      <c r="V63">
        <v>120</v>
      </c>
      <c r="W63">
        <v>180</v>
      </c>
    </row>
    <row r="65" spans="22:23" x14ac:dyDescent="0.2">
      <c r="V65">
        <f>V61-V63</f>
        <v>20</v>
      </c>
      <c r="W65">
        <f>W61-W63</f>
        <v>34</v>
      </c>
    </row>
    <row r="66" spans="22:23" x14ac:dyDescent="0.2">
      <c r="V66">
        <f>V63-V62</f>
        <v>50</v>
      </c>
      <c r="W66">
        <f>W63-W62</f>
        <v>85</v>
      </c>
    </row>
    <row r="67" spans="22:23" x14ac:dyDescent="0.2">
      <c r="V67">
        <f>V66/V65</f>
        <v>2.5</v>
      </c>
      <c r="W67">
        <f>W66/W65</f>
        <v>2.5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</vt:lpstr>
    </vt:vector>
  </TitlesOfParts>
  <Company>Administration &amp; Finance Division - Cal Poly 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Wolf</dc:creator>
  <cp:lastModifiedBy>atessin</cp:lastModifiedBy>
  <dcterms:created xsi:type="dcterms:W3CDTF">2009-11-12T20:15:18Z</dcterms:created>
  <dcterms:modified xsi:type="dcterms:W3CDTF">2012-04-17T19:39:34Z</dcterms:modified>
</cp:coreProperties>
</file>